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ฟล์ข้อมูลสำนักงาน ปี 2567\รายงานสภาพทำนา2567\"/>
    </mc:Choice>
  </mc:AlternateContent>
  <bookViews>
    <workbookView xWindow="120" yWindow="555" windowWidth="14655" windowHeight="7620" tabRatio="719"/>
  </bookViews>
  <sheets>
    <sheet name="สภาพทำนา อ.ป่าติ้ว" sheetId="4" r:id="rId1"/>
  </sheets>
  <calcPr calcId="152511"/>
</workbook>
</file>

<file path=xl/calcChain.xml><?xml version="1.0" encoding="utf-8"?>
<calcChain xmlns="http://schemas.openxmlformats.org/spreadsheetml/2006/main">
  <c r="AU13" i="4" l="1"/>
  <c r="AT13" i="4"/>
  <c r="AS13" i="4"/>
  <c r="AP13" i="4" l="1"/>
  <c r="AN13" i="4"/>
  <c r="AM13" i="4"/>
  <c r="AL13" i="4"/>
  <c r="AK13" i="4"/>
  <c r="AJ13" i="4"/>
  <c r="AI13" i="4"/>
  <c r="AH13" i="4"/>
  <c r="AG13" i="4"/>
  <c r="AE13" i="4"/>
  <c r="AD13" i="4"/>
  <c r="AC13" i="4"/>
  <c r="AB13" i="4"/>
  <c r="AA13" i="4"/>
  <c r="Z13" i="4"/>
  <c r="Y13" i="4"/>
  <c r="X13" i="4"/>
  <c r="AF13" i="4" s="1"/>
  <c r="AO12" i="4"/>
  <c r="AQ12" i="4" s="1"/>
  <c r="AF12" i="4"/>
  <c r="AO11" i="4"/>
  <c r="AQ11" i="4" s="1"/>
  <c r="AF11" i="4"/>
  <c r="AO10" i="4"/>
  <c r="AQ10" i="4" s="1"/>
  <c r="AF10" i="4"/>
  <c r="AO9" i="4"/>
  <c r="AQ9" i="4" s="1"/>
  <c r="AF9" i="4"/>
  <c r="AO8" i="4"/>
  <c r="AQ8" i="4" s="1"/>
  <c r="AF8" i="4"/>
  <c r="U9" i="4"/>
  <c r="U10" i="4"/>
  <c r="U11" i="4"/>
  <c r="U12" i="4"/>
  <c r="U8" i="4"/>
  <c r="AO13" i="4" l="1"/>
  <c r="AQ13" i="4" s="1"/>
  <c r="L9" i="4"/>
  <c r="L10" i="4"/>
  <c r="L11" i="4"/>
  <c r="L12" i="4"/>
  <c r="L8" i="4"/>
  <c r="E13" i="4"/>
  <c r="F13" i="4"/>
  <c r="G13" i="4"/>
  <c r="T17" i="4" s="1"/>
  <c r="H13" i="4"/>
  <c r="I13" i="4"/>
  <c r="J13" i="4"/>
  <c r="K13" i="4"/>
  <c r="D13" i="4"/>
  <c r="L13" i="4" s="1"/>
  <c r="V13" i="4"/>
  <c r="W9" i="4"/>
  <c r="W10" i="4"/>
  <c r="W11" i="4"/>
  <c r="W12" i="4"/>
  <c r="W8" i="4"/>
  <c r="T13" i="4"/>
  <c r="S13" i="4"/>
  <c r="J23" i="4" s="1"/>
  <c r="Q13" i="4"/>
  <c r="R13" i="4"/>
  <c r="N13" i="4"/>
  <c r="O13" i="4"/>
  <c r="P13" i="4"/>
  <c r="M13" i="4"/>
  <c r="C13" i="4"/>
  <c r="AG23" i="4"/>
  <c r="AG22" i="4"/>
  <c r="AG21" i="4"/>
  <c r="AQ20" i="4"/>
  <c r="AE20" i="4"/>
  <c r="AQ19" i="4"/>
  <c r="AQ18" i="4"/>
  <c r="AG18" i="4"/>
  <c r="AD18" i="4"/>
  <c r="G18" i="4"/>
  <c r="AQ17" i="4"/>
  <c r="G17" i="4"/>
  <c r="J17" i="4" s="1"/>
  <c r="AE19" i="4" l="1"/>
  <c r="AG24" i="4"/>
  <c r="J22" i="4"/>
  <c r="T18" i="4"/>
  <c r="V18" i="4" s="1"/>
  <c r="J18" i="4"/>
  <c r="J21" i="4"/>
  <c r="L21" i="4" s="1"/>
  <c r="U13" i="4"/>
  <c r="AS18" i="4"/>
  <c r="T19" i="4"/>
  <c r="AS19" i="4" s="1"/>
  <c r="H20" i="4"/>
  <c r="AH20" i="4" s="1"/>
  <c r="AS17" i="4"/>
  <c r="L22" i="4"/>
  <c r="AI22" i="4"/>
  <c r="L23" i="4"/>
  <c r="V17" i="4"/>
  <c r="AI23" i="4"/>
  <c r="AD17" i="4"/>
  <c r="AG17" i="4" s="1"/>
  <c r="AI21" i="4" l="1"/>
  <c r="J24" i="4"/>
  <c r="L24" i="4" s="1"/>
  <c r="W13" i="4"/>
  <c r="V19" i="4"/>
  <c r="K20" i="4"/>
  <c r="H19" i="4"/>
  <c r="K19" i="4" s="1"/>
  <c r="T20" i="4"/>
  <c r="AS20" i="4" s="1"/>
  <c r="AI24" i="4" l="1"/>
  <c r="V20" i="4"/>
  <c r="AH19" i="4"/>
</calcChain>
</file>

<file path=xl/sharedStrings.xml><?xml version="1.0" encoding="utf-8"?>
<sst xmlns="http://schemas.openxmlformats.org/spreadsheetml/2006/main" count="164" uniqueCount="61">
  <si>
    <t>ที่</t>
  </si>
  <si>
    <t>ตำบล</t>
  </si>
  <si>
    <t>รวม</t>
  </si>
  <si>
    <t>พื้นที่ปลูกในเขตชลประทาน (ไร่)</t>
  </si>
  <si>
    <t xml:space="preserve">พื้นที่นาดำ </t>
  </si>
  <si>
    <t>นาหว่าน</t>
  </si>
  <si>
    <t>พื้นที่ปลูกนอกเขตชลประทาน (ไร่)</t>
  </si>
  <si>
    <t>กข 6</t>
  </si>
  <si>
    <t>มะลิ 105</t>
  </si>
  <si>
    <t>อื่นๆ</t>
  </si>
  <si>
    <t>กข 15</t>
  </si>
  <si>
    <t>การเกิดภัยธรรมชาติ โรค แมลง</t>
  </si>
  <si>
    <t>ชนิดภัย</t>
  </si>
  <si>
    <t>พื้นที่</t>
  </si>
  <si>
    <t>ประสบภัย</t>
  </si>
  <si>
    <t>เสียหาย (ไร่)</t>
  </si>
  <si>
    <t>พื้นที่คาด</t>
  </si>
  <si>
    <t>ว่าเสียหาย</t>
  </si>
  <si>
    <t>พื้นที่เก็บเกี่ยวในเขตชลประทาน (ไร่)</t>
  </si>
  <si>
    <t>พื้นที่เก็บเกี่ยวนอกเขตชลประทาน (ไร่)</t>
  </si>
  <si>
    <t>1.  พื้นที่ทำนาทั้งหมด </t>
  </si>
  <si>
    <t> ไร่  ร้อยละ </t>
  </si>
  <si>
    <t>2.3 แยกตามพื้นที่</t>
  </si>
  <si>
    <t>ในเขตฯ</t>
  </si>
  <si>
    <t> ข้าวเหนียว </t>
  </si>
  <si>
    <t>2.  พื้นที่ได้ทำนาแล้ว </t>
  </si>
  <si>
    <t>  ของพื้นที่นาทั้งหมด </t>
  </si>
  <si>
    <t> ข้าวเจ้า </t>
  </si>
  <si>
    <t>2.  พื้นที่ได้เก็บเกี่ยวแล้ว </t>
  </si>
  <si>
    <t>       2.1  แยกตามชนิดข้าว    </t>
  </si>
  <si>
    <t> ของพื้นที่นาทั้งหมด </t>
  </si>
  <si>
    <t>นอกเขตฯ</t>
  </si>
  <si>
    <t>     2.1  แยกตามชนิดข้าว    </t>
  </si>
  <si>
    <t>      2.2  แยกตามวิธีทำนา </t>
  </si>
  <si>
    <t> นาดำ </t>
  </si>
  <si>
    <t> ( / )  เพียงพอ  </t>
  </si>
  <si>
    <t> (    )  ท่วม</t>
  </si>
  <si>
    <t>    2.2  แยกตามวิธีทำนา </t>
  </si>
  <si>
    <t> 3.  สภาพน้ำปัจจุบัน  (  )  ขาดน้ำ    ( / )  เพียงพอ   (    )  ท่วม </t>
  </si>
  <si>
    <t xml:space="preserve"> 4.  การเจริญเติบโตของข้าว   (   )   แคระแกรน    ( / )  ปกติ </t>
  </si>
  <si>
    <t> นาหว่าน </t>
  </si>
  <si>
    <t> 5.  สถานการณ์ศัตรูพืช    ( / )  ไม่มีศัตรูพืชระบาด </t>
  </si>
  <si>
    <t> 6.  มีศัตรูพืช………………………..ระบาด……………………………..ไร่  </t>
  </si>
  <si>
    <t>ร้อยละ (%)</t>
  </si>
  <si>
    <t>พื้นที่ทั้งหมด (ไร่)</t>
  </si>
  <si>
    <t xml:space="preserve"> ขาดน้ำ  </t>
  </si>
  <si>
    <t> 3.  สภาพน้ำปัจจุบัน     (  )      </t>
  </si>
  <si>
    <t> ไร่ ร้อยละ </t>
  </si>
  <si>
    <t>หมายเหตุ :  ขอให้อำเภอรายงานข้อมูลให้จังหวัดทราบทุกวันที่ 10 และ 25 ของเดือน ผ่านทางจดหมายอิเล็กทรอนิกส์และหนังสือ (โดยเริ่มรายงานตั้งแต่เดือนมิถุนายน - สิ้นสุดฤดูกาล)</t>
  </si>
  <si>
    <t>แบบรายงานสภาพการทำนาและการเกิดภัยธรรมชาติ  ปีการเพาะปลูก 2567/2568</t>
  </si>
  <si>
    <t xml:space="preserve"> พื้นที่ทำนา  ปี 67/68 (ไร่)</t>
  </si>
  <si>
    <t>วันที่.............................เดือน...................................พ.ศ 2567</t>
  </si>
  <si>
    <t>อำเภอป่าติ้ว  จังหวัดยโสธร</t>
  </si>
  <si>
    <t>โพธิ์ไทร</t>
  </si>
  <si>
    <t>กระจาย</t>
  </si>
  <si>
    <t>โคกนาโก</t>
  </si>
  <si>
    <t>เชียงเพ็ง</t>
  </si>
  <si>
    <t>ศรีฐาน</t>
  </si>
  <si>
    <t>รวม  5  ตำบล</t>
  </si>
  <si>
    <t>ครั้งที่ 7  ระหว่างวันที่ 1 เดือน พฤษภาคม  พ.ศ. 2567 ถึง วันที่ 8 เดือน พฤศจิกายน พ.ศ. 2567</t>
  </si>
  <si>
    <t>อุทกภัย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</si>
</sst>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color rgb="FF002060"/>
      <name val="TH SarabunPSK"/>
      <family val="2"/>
    </font>
    <font>
      <sz val="12"/>
      <color theme="5" tint="-0.499984740745262"/>
      <name val="TH SarabunPSK"/>
      <family val="2"/>
    </font>
    <font>
      <b/>
      <sz val="12"/>
      <color rgb="FF006600"/>
      <name val="TH SarabunPSK"/>
      <family val="2"/>
    </font>
    <font>
      <b/>
      <sz val="12"/>
      <color rgb="FFFF0000"/>
      <name val="TH SarabunPSK"/>
      <family val="2"/>
    </font>
    <font>
      <b/>
      <sz val="12"/>
      <color rgb="FF00B050"/>
      <name val="TH SarabunPSK"/>
      <family val="2"/>
    </font>
    <font>
      <b/>
      <sz val="12"/>
      <color rgb="FF7030A0"/>
      <name val="TH SarabunPSK"/>
      <family val="2"/>
    </font>
    <font>
      <b/>
      <sz val="12"/>
      <color theme="8" tint="-0.499984740745262"/>
      <name val="TH SarabunPSK"/>
      <family val="2"/>
    </font>
    <font>
      <sz val="12"/>
      <color rgb="FFFF0000"/>
      <name val="TH SarabunPSK"/>
      <family val="2"/>
    </font>
    <font>
      <sz val="11"/>
      <name val="TH SarabunPSK"/>
      <family val="2"/>
    </font>
    <font>
      <b/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rgb="FF0070C0"/>
      <name val="TH SarabunPSK"/>
      <family val="2"/>
    </font>
    <font>
      <sz val="12"/>
      <color rgb="FF0070C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/>
    <xf numFmtId="2" fontId="9" fillId="0" borderId="0" xfId="0" applyNumberFormat="1" applyFont="1" applyAlignment="1">
      <alignment horizontal="center"/>
    </xf>
    <xf numFmtId="0" fontId="13" fillId="0" borderId="0" xfId="0" applyFont="1"/>
    <xf numFmtId="187" fontId="11" fillId="0" borderId="0" xfId="0" applyNumberFormat="1" applyFont="1" applyAlignment="1"/>
    <xf numFmtId="2" fontId="11" fillId="0" borderId="0" xfId="0" applyNumberFormat="1" applyFont="1" applyAlignment="1">
      <alignment horizontal="center"/>
    </xf>
    <xf numFmtId="0" fontId="13" fillId="0" borderId="0" xfId="0" applyFont="1" applyAlignment="1"/>
    <xf numFmtId="0" fontId="11" fillId="0" borderId="0" xfId="0" applyFont="1" applyAlignment="1">
      <alignment horizontal="center"/>
    </xf>
    <xf numFmtId="0" fontId="11" fillId="2" borderId="0" xfId="0" applyFont="1" applyFill="1" applyBorder="1" applyAlignment="1">
      <alignment horizontal="left"/>
    </xf>
    <xf numFmtId="187" fontId="11" fillId="0" borderId="0" xfId="0" applyNumberFormat="1" applyFont="1" applyAlignment="1">
      <alignment horizontal="left"/>
    </xf>
    <xf numFmtId="0" fontId="8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9" fillId="0" borderId="0" xfId="0" applyFont="1"/>
    <xf numFmtId="0" fontId="21" fillId="0" borderId="0" xfId="0" applyFont="1"/>
    <xf numFmtId="3" fontId="22" fillId="0" borderId="2" xfId="0" applyNumberFormat="1" applyFont="1" applyBorder="1" applyAlignment="1">
      <alignment horizontal="center"/>
    </xf>
    <xf numFmtId="187" fontId="22" fillId="0" borderId="3" xfId="1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4" fillId="0" borderId="0" xfId="0" applyFont="1" applyAlignment="1"/>
    <xf numFmtId="0" fontId="24" fillId="0" borderId="0" xfId="0" applyFont="1"/>
    <xf numFmtId="187" fontId="19" fillId="0" borderId="0" xfId="0" applyNumberFormat="1" applyFont="1" applyAlignment="1"/>
    <xf numFmtId="3" fontId="11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0" borderId="0" xfId="0" applyFont="1"/>
    <xf numFmtId="3" fontId="4" fillId="0" borderId="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/>
    </xf>
    <xf numFmtId="0" fontId="22" fillId="0" borderId="0" xfId="0" applyFont="1" applyAlignment="1"/>
    <xf numFmtId="3" fontId="5" fillId="0" borderId="4" xfId="0" applyNumberFormat="1" applyFont="1" applyBorder="1" applyAlignment="1">
      <alignment horizontal="center"/>
    </xf>
    <xf numFmtId="187" fontId="22" fillId="0" borderId="2" xfId="1" applyNumberFormat="1" applyFont="1" applyBorder="1" applyAlignment="1">
      <alignment horizontal="right"/>
    </xf>
    <xf numFmtId="187" fontId="4" fillId="0" borderId="2" xfId="1" applyNumberFormat="1" applyFont="1" applyFill="1" applyBorder="1" applyAlignment="1">
      <alignment horizontal="right" vertical="center"/>
    </xf>
    <xf numFmtId="187" fontId="7" fillId="0" borderId="2" xfId="1" applyNumberFormat="1" applyFont="1" applyBorder="1" applyAlignment="1">
      <alignment horizontal="right" vertical="center" wrapText="1"/>
    </xf>
    <xf numFmtId="187" fontId="5" fillId="0" borderId="4" xfId="1" applyNumberFormat="1" applyFont="1" applyBorder="1" applyAlignment="1">
      <alignment horizontal="center"/>
    </xf>
    <xf numFmtId="187" fontId="5" fillId="0" borderId="4" xfId="1" applyNumberFormat="1" applyFont="1" applyBorder="1" applyAlignment="1">
      <alignment horizontal="right"/>
    </xf>
    <xf numFmtId="187" fontId="5" fillId="0" borderId="4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187" fontId="17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187" fontId="9" fillId="0" borderId="0" xfId="0" applyNumberFormat="1" applyFont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87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187" fontId="23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7" fontId="7" fillId="0" borderId="3" xfId="0" applyNumberFormat="1" applyFont="1" applyBorder="1" applyAlignment="1">
      <alignment horizontal="center"/>
    </xf>
    <xf numFmtId="187" fontId="11" fillId="0" borderId="3" xfId="1" applyNumberFormat="1" applyFont="1" applyBorder="1" applyAlignment="1">
      <alignment horizontal="left"/>
    </xf>
    <xf numFmtId="43" fontId="7" fillId="0" borderId="3" xfId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115957</xdr:colOff>
      <xdr:row>0</xdr:row>
      <xdr:rowOff>35656</xdr:rowOff>
    </xdr:from>
    <xdr:to>
      <xdr:col>22</xdr:col>
      <xdr:colOff>448236</xdr:colOff>
      <xdr:row>1</xdr:row>
      <xdr:rowOff>27215</xdr:rowOff>
    </xdr:to>
    <xdr:sp macro="" textlink="">
      <xdr:nvSpPr>
        <xdr:cNvPr id="2" name="TextBox 1"/>
        <xdr:cNvSpPr txBox="1"/>
      </xdr:nvSpPr>
      <xdr:spPr>
        <a:xfrm>
          <a:off x="9240907" y="35656"/>
          <a:ext cx="894254" cy="2963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หน้า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1/2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45</xdr:col>
      <xdr:colOff>256761</xdr:colOff>
      <xdr:row>0</xdr:row>
      <xdr:rowOff>30561</xdr:rowOff>
    </xdr:from>
    <xdr:to>
      <xdr:col>46</xdr:col>
      <xdr:colOff>463827</xdr:colOff>
      <xdr:row>1</xdr:row>
      <xdr:rowOff>33132</xdr:rowOff>
    </xdr:to>
    <xdr:sp macro="" textlink="">
      <xdr:nvSpPr>
        <xdr:cNvPr id="3" name="TextBox 2"/>
        <xdr:cNvSpPr txBox="1"/>
      </xdr:nvSpPr>
      <xdr:spPr>
        <a:xfrm>
          <a:off x="19402011" y="30561"/>
          <a:ext cx="778566" cy="3073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หน้า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2/2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26</xdr:col>
      <xdr:colOff>332810</xdr:colOff>
      <xdr:row>24</xdr:row>
      <xdr:rowOff>173934</xdr:rowOff>
    </xdr:from>
    <xdr:to>
      <xdr:col>35</xdr:col>
      <xdr:colOff>296667</xdr:colOff>
      <xdr:row>26</xdr:row>
      <xdr:rowOff>176893</xdr:rowOff>
    </xdr:to>
    <xdr:sp macro="" textlink="">
      <xdr:nvSpPr>
        <xdr:cNvPr id="4" name="TextBox 3"/>
        <xdr:cNvSpPr txBox="1"/>
      </xdr:nvSpPr>
      <xdr:spPr>
        <a:xfrm>
          <a:off x="11619935" y="7898709"/>
          <a:ext cx="3383332" cy="5173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ผลผลิตเฉลี่ยต่อไร่</a:t>
          </a:r>
          <a:r>
            <a:rPr lang="th-TH" sz="12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(กก./ไร่) 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ข้าวเจ้า    ................ </a:t>
          </a:r>
          <a:r>
            <a:rPr lang="th-TH" sz="12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กก./ไร่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       </a:t>
          </a:r>
          <a:r>
            <a:rPr lang="th-TH" sz="12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ข้าวหนียว ................ กก./ไร่</a:t>
          </a:r>
          <a:endParaRPr lang="th-TH" sz="12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			</a:t>
          </a:r>
          <a:endParaRPr lang="th-TH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38</xdr:col>
      <xdr:colOff>361950</xdr:colOff>
      <xdr:row>24</xdr:row>
      <xdr:rowOff>65317</xdr:rowOff>
    </xdr:from>
    <xdr:to>
      <xdr:col>44</xdr:col>
      <xdr:colOff>144832</xdr:colOff>
      <xdr:row>27</xdr:row>
      <xdr:rowOff>167640</xdr:rowOff>
    </xdr:to>
    <xdr:sp macro="" textlink="">
      <xdr:nvSpPr>
        <xdr:cNvPr id="5" name="TextBox 4"/>
        <xdr:cNvSpPr txBox="1"/>
      </xdr:nvSpPr>
      <xdr:spPr>
        <a:xfrm>
          <a:off x="16630650" y="4919257"/>
          <a:ext cx="2556562" cy="7271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(ลงชื่อ) ............................................... ผู้รายงาน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(......................................................................)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.....................................................................</a:t>
          </a:r>
          <a:endParaRPr lang="th-TH" sz="12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			</a:t>
          </a:r>
          <a:endParaRPr lang="th-TH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13</xdr:col>
      <xdr:colOff>400050</xdr:colOff>
      <xdr:row>24</xdr:row>
      <xdr:rowOff>27214</xdr:rowOff>
    </xdr:from>
    <xdr:to>
      <xdr:col>19</xdr:col>
      <xdr:colOff>335332</xdr:colOff>
      <xdr:row>27</xdr:row>
      <xdr:rowOff>83820</xdr:rowOff>
    </xdr:to>
    <xdr:sp macro="" textlink="">
      <xdr:nvSpPr>
        <xdr:cNvPr id="6" name="TextBox 5"/>
        <xdr:cNvSpPr txBox="1"/>
      </xdr:nvSpPr>
      <xdr:spPr>
        <a:xfrm>
          <a:off x="6290310" y="4881154"/>
          <a:ext cx="2609902" cy="6814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(ลงชื่อ) ............................................... ผู้รายงาน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(......................................................................)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.....................................................................</a:t>
          </a:r>
          <a:endParaRPr lang="th-TH" sz="12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			</a:t>
          </a:r>
          <a:endParaRPr lang="th-TH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21</xdr:col>
      <xdr:colOff>234204</xdr:colOff>
      <xdr:row>0</xdr:row>
      <xdr:rowOff>16809</xdr:rowOff>
    </xdr:from>
    <xdr:to>
      <xdr:col>22</xdr:col>
      <xdr:colOff>346263</xdr:colOff>
      <xdr:row>1</xdr:row>
      <xdr:rowOff>50427</xdr:rowOff>
    </xdr:to>
    <xdr:sp macro="" textlink="">
      <xdr:nvSpPr>
        <xdr:cNvPr id="7" name="TextBox 2"/>
        <xdr:cNvSpPr txBox="1"/>
      </xdr:nvSpPr>
      <xdr:spPr>
        <a:xfrm>
          <a:off x="10170684" y="16809"/>
          <a:ext cx="698799" cy="2774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200">
              <a:latin typeface="TH SarabunIT๙" pitchFamily="34" charset="-34"/>
              <a:cs typeface="TH SarabunIT๙" pitchFamily="34" charset="-34"/>
            </a:rPr>
            <a:t>หน้า</a:t>
          </a:r>
          <a:r>
            <a:rPr lang="th-TH" sz="1200" baseline="0">
              <a:latin typeface="TH SarabunIT๙" pitchFamily="34" charset="-34"/>
              <a:cs typeface="TH SarabunIT๙" pitchFamily="34" charset="-34"/>
            </a:rPr>
            <a:t> 1/2</a:t>
          </a:r>
          <a:endParaRPr lang="th-TH" sz="12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45</xdr:col>
      <xdr:colOff>256761</xdr:colOff>
      <xdr:row>0</xdr:row>
      <xdr:rowOff>30561</xdr:rowOff>
    </xdr:from>
    <xdr:to>
      <xdr:col>46</xdr:col>
      <xdr:colOff>463827</xdr:colOff>
      <xdr:row>1</xdr:row>
      <xdr:rowOff>33132</xdr:rowOff>
    </xdr:to>
    <xdr:sp macro="" textlink="">
      <xdr:nvSpPr>
        <xdr:cNvPr id="8" name="TextBox 7"/>
        <xdr:cNvSpPr txBox="1"/>
      </xdr:nvSpPr>
      <xdr:spPr>
        <a:xfrm>
          <a:off x="20899341" y="30561"/>
          <a:ext cx="770946" cy="269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หน้า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2/2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45</xdr:col>
      <xdr:colOff>256761</xdr:colOff>
      <xdr:row>0</xdr:row>
      <xdr:rowOff>30561</xdr:rowOff>
    </xdr:from>
    <xdr:to>
      <xdr:col>46</xdr:col>
      <xdr:colOff>463827</xdr:colOff>
      <xdr:row>1</xdr:row>
      <xdr:rowOff>33132</xdr:rowOff>
    </xdr:to>
    <xdr:sp macro="" textlink="">
      <xdr:nvSpPr>
        <xdr:cNvPr id="9" name="TextBox 8"/>
        <xdr:cNvSpPr txBox="1"/>
      </xdr:nvSpPr>
      <xdr:spPr>
        <a:xfrm>
          <a:off x="20899341" y="30561"/>
          <a:ext cx="770946" cy="269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หน้า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2/2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45</xdr:col>
      <xdr:colOff>256761</xdr:colOff>
      <xdr:row>0</xdr:row>
      <xdr:rowOff>30561</xdr:rowOff>
    </xdr:from>
    <xdr:to>
      <xdr:col>46</xdr:col>
      <xdr:colOff>463827</xdr:colOff>
      <xdr:row>1</xdr:row>
      <xdr:rowOff>33132</xdr:rowOff>
    </xdr:to>
    <xdr:sp macro="" textlink="">
      <xdr:nvSpPr>
        <xdr:cNvPr id="10" name="TextBox 9"/>
        <xdr:cNvSpPr txBox="1"/>
      </xdr:nvSpPr>
      <xdr:spPr>
        <a:xfrm>
          <a:off x="20899341" y="30561"/>
          <a:ext cx="770946" cy="269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หน้า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2/2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9"/>
  <sheetViews>
    <sheetView tabSelected="1" topLeftCell="O1" workbookViewId="0">
      <selection activeCell="AI30" sqref="AI30"/>
    </sheetView>
  </sheetViews>
  <sheetFormatPr defaultColWidth="9" defaultRowHeight="17.25" x14ac:dyDescent="0.4"/>
  <cols>
    <col min="1" max="1" width="3.75" style="4" customWidth="1"/>
    <col min="2" max="2" width="7.875" style="4" customWidth="1"/>
    <col min="3" max="3" width="8.25" style="4" customWidth="1"/>
    <col min="4" max="5" width="5.375" style="4" customWidth="1"/>
    <col min="6" max="6" width="6.25" style="4" customWidth="1"/>
    <col min="7" max="8" width="5.375" style="4" customWidth="1"/>
    <col min="9" max="9" width="6.875" style="4" customWidth="1"/>
    <col min="10" max="10" width="6.375" style="4" customWidth="1"/>
    <col min="11" max="11" width="5.75" style="4" customWidth="1"/>
    <col min="12" max="12" width="4.25" style="4" customWidth="1"/>
    <col min="13" max="13" width="6.875" style="4" customWidth="1"/>
    <col min="14" max="14" width="4" style="4" customWidth="1"/>
    <col min="15" max="15" width="7" style="4" customWidth="1"/>
    <col min="16" max="16" width="4.25" style="4" customWidth="1"/>
    <col min="17" max="17" width="7.25" style="4" customWidth="1"/>
    <col min="18" max="18" width="5.375" style="4" customWidth="1"/>
    <col min="19" max="19" width="6.875" style="4" customWidth="1"/>
    <col min="20" max="20" width="5.375" style="4" customWidth="1"/>
    <col min="21" max="21" width="8.625" style="4" customWidth="1"/>
    <col min="22" max="22" width="7.25" style="4" customWidth="1"/>
    <col min="23" max="23" width="5.25" style="4" customWidth="1"/>
    <col min="24" max="24" width="4.875" style="4" customWidth="1"/>
    <col min="25" max="25" width="4.375" style="4" bestFit="1" customWidth="1"/>
    <col min="26" max="27" width="5.375" style="4" customWidth="1"/>
    <col min="28" max="28" width="4.625" style="4" customWidth="1"/>
    <col min="29" max="29" width="4.375" style="4" bestFit="1" customWidth="1"/>
    <col min="30" max="32" width="5.375" style="4" customWidth="1"/>
    <col min="33" max="33" width="5.625" style="4" customWidth="1"/>
    <col min="34" max="34" width="7.625" style="4" bestFit="1" customWidth="1"/>
    <col min="35" max="35" width="6.875" style="4" customWidth="1"/>
    <col min="36" max="36" width="5.375" style="4" customWidth="1"/>
    <col min="37" max="37" width="5.875" style="4" customWidth="1"/>
    <col min="38" max="38" width="5.625" style="4" customWidth="1"/>
    <col min="39" max="39" width="6.625" style="4" customWidth="1"/>
    <col min="40" max="40" width="5.375" style="4" customWidth="1"/>
    <col min="41" max="41" width="7" style="4" customWidth="1"/>
    <col min="42" max="42" width="7.125" style="4" customWidth="1"/>
    <col min="43" max="43" width="6.375" style="4" customWidth="1"/>
    <col min="44" max="44" width="6.75" style="4" customWidth="1"/>
    <col min="45" max="46" width="7.375" style="4" customWidth="1"/>
    <col min="47" max="47" width="8.375" style="4" customWidth="1"/>
    <col min="48" max="16384" width="9" style="4"/>
  </cols>
  <sheetData>
    <row r="1" spans="1:47" s="1" customFormat="1" ht="24" x14ac:dyDescent="0.55000000000000004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5" t="s">
        <v>49</v>
      </c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</row>
    <row r="2" spans="1:47" s="1" customFormat="1" ht="19.5" customHeight="1" x14ac:dyDescent="0.55000000000000004">
      <c r="A2" s="84" t="s">
        <v>52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5" t="s">
        <v>52</v>
      </c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</row>
    <row r="3" spans="1:47" s="1" customFormat="1" ht="23.25" customHeight="1" x14ac:dyDescent="0.5">
      <c r="A3" s="84" t="s">
        <v>59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 t="s">
        <v>59</v>
      </c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</row>
    <row r="4" spans="1:47" s="1" customFormat="1" ht="11.25" customHeight="1" x14ac:dyDescent="0.5"/>
    <row r="5" spans="1:47" s="5" customFormat="1" ht="15.6" customHeight="1" x14ac:dyDescent="0.45">
      <c r="A5" s="86" t="s">
        <v>0</v>
      </c>
      <c r="B5" s="86" t="s">
        <v>1</v>
      </c>
      <c r="C5" s="53" t="s">
        <v>50</v>
      </c>
      <c r="D5" s="74" t="s">
        <v>3</v>
      </c>
      <c r="E5" s="74"/>
      <c r="F5" s="74"/>
      <c r="G5" s="74"/>
      <c r="H5" s="74"/>
      <c r="I5" s="74"/>
      <c r="J5" s="74"/>
      <c r="K5" s="74"/>
      <c r="L5" s="79" t="s">
        <v>2</v>
      </c>
      <c r="M5" s="71" t="s">
        <v>6</v>
      </c>
      <c r="N5" s="72"/>
      <c r="O5" s="72"/>
      <c r="P5" s="72"/>
      <c r="Q5" s="72"/>
      <c r="R5" s="72"/>
      <c r="S5" s="72"/>
      <c r="T5" s="73"/>
      <c r="U5" s="82" t="s">
        <v>2</v>
      </c>
      <c r="V5" s="75" t="s">
        <v>44</v>
      </c>
      <c r="W5" s="75" t="s">
        <v>43</v>
      </c>
      <c r="X5" s="74" t="s">
        <v>18</v>
      </c>
      <c r="Y5" s="74"/>
      <c r="Z5" s="74"/>
      <c r="AA5" s="74"/>
      <c r="AB5" s="74"/>
      <c r="AC5" s="74"/>
      <c r="AD5" s="74"/>
      <c r="AE5" s="74"/>
      <c r="AF5" s="79" t="s">
        <v>2</v>
      </c>
      <c r="AG5" s="71" t="s">
        <v>19</v>
      </c>
      <c r="AH5" s="72"/>
      <c r="AI5" s="72"/>
      <c r="AJ5" s="72"/>
      <c r="AK5" s="72"/>
      <c r="AL5" s="72"/>
      <c r="AM5" s="72"/>
      <c r="AN5" s="73"/>
      <c r="AO5" s="82" t="s">
        <v>2</v>
      </c>
      <c r="AP5" s="75" t="s">
        <v>44</v>
      </c>
      <c r="AQ5" s="75" t="s">
        <v>43</v>
      </c>
      <c r="AR5" s="74" t="s">
        <v>11</v>
      </c>
      <c r="AS5" s="74"/>
      <c r="AT5" s="74"/>
      <c r="AU5" s="74"/>
    </row>
    <row r="6" spans="1:47" s="5" customFormat="1" ht="18.75" x14ac:dyDescent="0.45">
      <c r="A6" s="87"/>
      <c r="B6" s="87"/>
      <c r="C6" s="54"/>
      <c r="D6" s="71" t="s">
        <v>4</v>
      </c>
      <c r="E6" s="72"/>
      <c r="F6" s="72"/>
      <c r="G6" s="73"/>
      <c r="H6" s="71" t="s">
        <v>5</v>
      </c>
      <c r="I6" s="72"/>
      <c r="J6" s="72"/>
      <c r="K6" s="73"/>
      <c r="L6" s="80"/>
      <c r="M6" s="74" t="s">
        <v>4</v>
      </c>
      <c r="N6" s="74"/>
      <c r="O6" s="74"/>
      <c r="P6" s="74"/>
      <c r="Q6" s="74" t="s">
        <v>5</v>
      </c>
      <c r="R6" s="74"/>
      <c r="S6" s="74"/>
      <c r="T6" s="74"/>
      <c r="U6" s="82"/>
      <c r="V6" s="76"/>
      <c r="W6" s="76"/>
      <c r="X6" s="71" t="s">
        <v>4</v>
      </c>
      <c r="Y6" s="72"/>
      <c r="Z6" s="72"/>
      <c r="AA6" s="73"/>
      <c r="AB6" s="71" t="s">
        <v>5</v>
      </c>
      <c r="AC6" s="72"/>
      <c r="AD6" s="72"/>
      <c r="AE6" s="73"/>
      <c r="AF6" s="80"/>
      <c r="AG6" s="74" t="s">
        <v>4</v>
      </c>
      <c r="AH6" s="74"/>
      <c r="AI6" s="74"/>
      <c r="AJ6" s="74"/>
      <c r="AK6" s="74" t="s">
        <v>5</v>
      </c>
      <c r="AL6" s="74"/>
      <c r="AM6" s="74"/>
      <c r="AN6" s="74"/>
      <c r="AO6" s="82"/>
      <c r="AP6" s="76"/>
      <c r="AQ6" s="76"/>
      <c r="AR6" s="82" t="s">
        <v>12</v>
      </c>
      <c r="AS6" s="6" t="s">
        <v>13</v>
      </c>
      <c r="AT6" s="6" t="s">
        <v>16</v>
      </c>
      <c r="AU6" s="6" t="s">
        <v>13</v>
      </c>
    </row>
    <row r="7" spans="1:47" s="5" customFormat="1" ht="18.75" x14ac:dyDescent="0.45">
      <c r="A7" s="88"/>
      <c r="B7" s="88"/>
      <c r="C7" s="55"/>
      <c r="D7" s="38" t="s">
        <v>7</v>
      </c>
      <c r="E7" s="38" t="s">
        <v>10</v>
      </c>
      <c r="F7" s="38" t="s">
        <v>8</v>
      </c>
      <c r="G7" s="7" t="s">
        <v>9</v>
      </c>
      <c r="H7" s="38" t="s">
        <v>7</v>
      </c>
      <c r="I7" s="38" t="s">
        <v>10</v>
      </c>
      <c r="J7" s="38" t="s">
        <v>8</v>
      </c>
      <c r="K7" s="7" t="s">
        <v>9</v>
      </c>
      <c r="L7" s="81"/>
      <c r="M7" s="7" t="s">
        <v>7</v>
      </c>
      <c r="N7" s="7" t="s">
        <v>10</v>
      </c>
      <c r="O7" s="7" t="s">
        <v>8</v>
      </c>
      <c r="P7" s="7" t="s">
        <v>9</v>
      </c>
      <c r="Q7" s="7" t="s">
        <v>7</v>
      </c>
      <c r="R7" s="7" t="s">
        <v>10</v>
      </c>
      <c r="S7" s="7" t="s">
        <v>8</v>
      </c>
      <c r="T7" s="7" t="s">
        <v>9</v>
      </c>
      <c r="U7" s="82"/>
      <c r="V7" s="77"/>
      <c r="W7" s="77"/>
      <c r="X7" s="38" t="s">
        <v>7</v>
      </c>
      <c r="Y7" s="38" t="s">
        <v>10</v>
      </c>
      <c r="Z7" s="38" t="s">
        <v>8</v>
      </c>
      <c r="AA7" s="7" t="s">
        <v>9</v>
      </c>
      <c r="AB7" s="38" t="s">
        <v>7</v>
      </c>
      <c r="AC7" s="38" t="s">
        <v>10</v>
      </c>
      <c r="AD7" s="38" t="s">
        <v>8</v>
      </c>
      <c r="AE7" s="7" t="s">
        <v>9</v>
      </c>
      <c r="AF7" s="81"/>
      <c r="AG7" s="7" t="s">
        <v>7</v>
      </c>
      <c r="AH7" s="7" t="s">
        <v>10</v>
      </c>
      <c r="AI7" s="7" t="s">
        <v>8</v>
      </c>
      <c r="AJ7" s="7" t="s">
        <v>9</v>
      </c>
      <c r="AK7" s="7" t="s">
        <v>7</v>
      </c>
      <c r="AL7" s="7" t="s">
        <v>10</v>
      </c>
      <c r="AM7" s="7" t="s">
        <v>8</v>
      </c>
      <c r="AN7" s="7" t="s">
        <v>9</v>
      </c>
      <c r="AO7" s="82"/>
      <c r="AP7" s="77"/>
      <c r="AQ7" s="77"/>
      <c r="AR7" s="82"/>
      <c r="AS7" s="7" t="s">
        <v>14</v>
      </c>
      <c r="AT7" s="7" t="s">
        <v>17</v>
      </c>
      <c r="AU7" s="7" t="s">
        <v>15</v>
      </c>
    </row>
    <row r="8" spans="1:47" s="2" customFormat="1" ht="17.25" customHeight="1" x14ac:dyDescent="0.45">
      <c r="A8" s="3">
        <v>1</v>
      </c>
      <c r="B8" s="8" t="s">
        <v>53</v>
      </c>
      <c r="C8" s="41">
        <v>20747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0">
        <f>SUM(D8:K8)</f>
        <v>0</v>
      </c>
      <c r="M8" s="31">
        <v>248</v>
      </c>
      <c r="N8" s="31">
        <v>0</v>
      </c>
      <c r="O8" s="31">
        <v>3247</v>
      </c>
      <c r="P8" s="31">
        <v>0</v>
      </c>
      <c r="Q8" s="45">
        <v>5248</v>
      </c>
      <c r="R8" s="45">
        <v>3</v>
      </c>
      <c r="S8" s="45">
        <v>12001</v>
      </c>
      <c r="T8" s="45">
        <v>0</v>
      </c>
      <c r="U8" s="45">
        <f>SUM(M8:T8)</f>
        <v>20747</v>
      </c>
      <c r="V8" s="46">
        <v>20747</v>
      </c>
      <c r="W8" s="47">
        <f>U8*100/V8</f>
        <v>100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0">
        <f>SUM(X8:AE8)</f>
        <v>0</v>
      </c>
      <c r="AG8" s="31">
        <v>248</v>
      </c>
      <c r="AH8" s="31">
        <v>0</v>
      </c>
      <c r="AI8" s="31">
        <v>0</v>
      </c>
      <c r="AJ8" s="31">
        <v>0</v>
      </c>
      <c r="AK8" s="45">
        <v>1248</v>
      </c>
      <c r="AL8" s="45">
        <v>3</v>
      </c>
      <c r="AM8" s="45">
        <v>0</v>
      </c>
      <c r="AN8" s="45">
        <v>0</v>
      </c>
      <c r="AO8" s="45">
        <f>SUM(AG8:AN8)</f>
        <v>1499</v>
      </c>
      <c r="AP8" s="46">
        <v>20747</v>
      </c>
      <c r="AQ8" s="47">
        <f>AO8*100/AP8</f>
        <v>7.2251409842386849</v>
      </c>
      <c r="AR8" s="7" t="s">
        <v>60</v>
      </c>
      <c r="AS8" s="90">
        <v>2431</v>
      </c>
      <c r="AT8" s="90">
        <v>1290</v>
      </c>
      <c r="AU8" s="91">
        <v>1657.25</v>
      </c>
    </row>
    <row r="9" spans="1:47" s="2" customFormat="1" ht="17.25" customHeight="1" x14ac:dyDescent="0.45">
      <c r="A9" s="3">
        <v>2</v>
      </c>
      <c r="B9" s="8" t="s">
        <v>54</v>
      </c>
      <c r="C9" s="41">
        <v>18628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0">
        <f t="shared" ref="L9:L13" si="0">SUM(D9:K9)</f>
        <v>0</v>
      </c>
      <c r="M9" s="31">
        <v>203</v>
      </c>
      <c r="N9" s="31">
        <v>0</v>
      </c>
      <c r="O9" s="31">
        <v>2789</v>
      </c>
      <c r="P9" s="31">
        <v>0</v>
      </c>
      <c r="Q9" s="45">
        <v>4290</v>
      </c>
      <c r="R9" s="45">
        <v>10</v>
      </c>
      <c r="S9" s="45">
        <v>11336</v>
      </c>
      <c r="T9" s="45">
        <v>0</v>
      </c>
      <c r="U9" s="45">
        <f t="shared" ref="U9:U13" si="1">SUM(M9:T9)</f>
        <v>18628</v>
      </c>
      <c r="V9" s="46">
        <v>18628</v>
      </c>
      <c r="W9" s="47">
        <f t="shared" ref="W9:W12" si="2">U9*100/V9</f>
        <v>100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0">
        <f t="shared" ref="AF9:AF13" si="3">SUM(X9:AE9)</f>
        <v>0</v>
      </c>
      <c r="AG9" s="31">
        <v>203</v>
      </c>
      <c r="AH9" s="31">
        <v>0</v>
      </c>
      <c r="AI9" s="31">
        <v>0</v>
      </c>
      <c r="AJ9" s="31">
        <v>0</v>
      </c>
      <c r="AK9" s="45">
        <v>1290</v>
      </c>
      <c r="AL9" s="45">
        <v>10</v>
      </c>
      <c r="AM9" s="45">
        <v>0</v>
      </c>
      <c r="AN9" s="45">
        <v>0</v>
      </c>
      <c r="AO9" s="45">
        <f t="shared" ref="AO9:AO13" si="4">SUM(AG9:AN9)</f>
        <v>1503</v>
      </c>
      <c r="AP9" s="46">
        <v>18628</v>
      </c>
      <c r="AQ9" s="47">
        <f t="shared" ref="AQ9:AQ12" si="5">AO9*100/AP9</f>
        <v>8.0684990337126905</v>
      </c>
      <c r="AR9" s="7" t="s">
        <v>60</v>
      </c>
      <c r="AS9" s="90">
        <v>175</v>
      </c>
      <c r="AT9" s="90">
        <v>100</v>
      </c>
      <c r="AU9" s="91">
        <v>19</v>
      </c>
    </row>
    <row r="10" spans="1:47" s="2" customFormat="1" ht="17.25" customHeight="1" x14ac:dyDescent="0.45">
      <c r="A10" s="3">
        <v>3</v>
      </c>
      <c r="B10" s="8" t="s">
        <v>55</v>
      </c>
      <c r="C10" s="41">
        <v>22533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0">
        <f t="shared" si="0"/>
        <v>0</v>
      </c>
      <c r="M10" s="31">
        <v>272</v>
      </c>
      <c r="N10" s="31">
        <v>0</v>
      </c>
      <c r="O10" s="31">
        <v>3333</v>
      </c>
      <c r="P10" s="31">
        <v>0</v>
      </c>
      <c r="Q10" s="45">
        <v>5748</v>
      </c>
      <c r="R10" s="45">
        <v>5</v>
      </c>
      <c r="S10" s="45">
        <v>13175</v>
      </c>
      <c r="T10" s="45">
        <v>0</v>
      </c>
      <c r="U10" s="45">
        <f t="shared" si="1"/>
        <v>22533</v>
      </c>
      <c r="V10" s="46">
        <v>22533</v>
      </c>
      <c r="W10" s="47">
        <f t="shared" si="2"/>
        <v>100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0">
        <f t="shared" si="3"/>
        <v>0</v>
      </c>
      <c r="AG10" s="31">
        <v>272</v>
      </c>
      <c r="AH10" s="31">
        <v>0</v>
      </c>
      <c r="AI10" s="31">
        <v>0</v>
      </c>
      <c r="AJ10" s="31">
        <v>0</v>
      </c>
      <c r="AK10" s="45">
        <v>748</v>
      </c>
      <c r="AL10" s="45">
        <v>5</v>
      </c>
      <c r="AM10" s="45">
        <v>0</v>
      </c>
      <c r="AN10" s="45">
        <v>0</v>
      </c>
      <c r="AO10" s="45">
        <f t="shared" si="4"/>
        <v>1025</v>
      </c>
      <c r="AP10" s="46">
        <v>22533</v>
      </c>
      <c r="AQ10" s="47">
        <f t="shared" si="5"/>
        <v>4.5488838592286864</v>
      </c>
      <c r="AR10" s="7" t="s">
        <v>60</v>
      </c>
      <c r="AS10" s="90">
        <v>55</v>
      </c>
      <c r="AT10" s="90">
        <v>30</v>
      </c>
      <c r="AU10" s="91">
        <v>10</v>
      </c>
    </row>
    <row r="11" spans="1:47" s="2" customFormat="1" ht="17.25" customHeight="1" x14ac:dyDescent="0.45">
      <c r="A11" s="3">
        <v>4</v>
      </c>
      <c r="B11" s="8" t="s">
        <v>56</v>
      </c>
      <c r="C11" s="41">
        <v>11443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0">
        <f t="shared" si="0"/>
        <v>0</v>
      </c>
      <c r="M11" s="31">
        <v>204</v>
      </c>
      <c r="N11" s="31">
        <v>0</v>
      </c>
      <c r="O11" s="31">
        <v>1186</v>
      </c>
      <c r="P11" s="31">
        <v>0</v>
      </c>
      <c r="Q11" s="45">
        <v>2048</v>
      </c>
      <c r="R11" s="45">
        <v>0</v>
      </c>
      <c r="S11" s="45">
        <v>8005</v>
      </c>
      <c r="T11" s="45">
        <v>0</v>
      </c>
      <c r="U11" s="45">
        <f t="shared" si="1"/>
        <v>11443</v>
      </c>
      <c r="V11" s="46">
        <v>11443</v>
      </c>
      <c r="W11" s="47">
        <f t="shared" si="2"/>
        <v>100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0">
        <f t="shared" si="3"/>
        <v>0</v>
      </c>
      <c r="AG11" s="31">
        <v>204</v>
      </c>
      <c r="AH11" s="31">
        <v>0</v>
      </c>
      <c r="AI11" s="31">
        <v>0</v>
      </c>
      <c r="AJ11" s="31">
        <v>0</v>
      </c>
      <c r="AK11" s="45">
        <v>48</v>
      </c>
      <c r="AL11" s="45">
        <v>0</v>
      </c>
      <c r="AM11" s="45">
        <v>0</v>
      </c>
      <c r="AN11" s="45">
        <v>0</v>
      </c>
      <c r="AO11" s="45">
        <f t="shared" si="4"/>
        <v>252</v>
      </c>
      <c r="AP11" s="46">
        <v>11443</v>
      </c>
      <c r="AQ11" s="47">
        <f t="shared" si="5"/>
        <v>2.2022196976317399</v>
      </c>
      <c r="AR11" s="7" t="s">
        <v>60</v>
      </c>
      <c r="AS11" s="90">
        <v>2300</v>
      </c>
      <c r="AT11" s="90">
        <v>1330</v>
      </c>
      <c r="AU11" s="91">
        <v>558.5</v>
      </c>
    </row>
    <row r="12" spans="1:47" s="2" customFormat="1" ht="17.25" customHeight="1" x14ac:dyDescent="0.45">
      <c r="A12" s="3">
        <v>5</v>
      </c>
      <c r="B12" s="9" t="s">
        <v>57</v>
      </c>
      <c r="C12" s="41">
        <v>20362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0">
        <f t="shared" si="0"/>
        <v>0</v>
      </c>
      <c r="M12" s="31">
        <v>148</v>
      </c>
      <c r="N12" s="31">
        <v>0</v>
      </c>
      <c r="O12" s="31">
        <v>4463</v>
      </c>
      <c r="P12" s="31">
        <v>0</v>
      </c>
      <c r="Q12" s="45">
        <v>1484</v>
      </c>
      <c r="R12" s="45">
        <v>6</v>
      </c>
      <c r="S12" s="45">
        <v>14261</v>
      </c>
      <c r="T12" s="45">
        <v>0</v>
      </c>
      <c r="U12" s="45">
        <f t="shared" si="1"/>
        <v>20362</v>
      </c>
      <c r="V12" s="46">
        <v>20362</v>
      </c>
      <c r="W12" s="47">
        <f t="shared" si="2"/>
        <v>100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0">
        <f t="shared" si="3"/>
        <v>0</v>
      </c>
      <c r="AG12" s="31">
        <v>148</v>
      </c>
      <c r="AH12" s="31">
        <v>0</v>
      </c>
      <c r="AI12" s="31">
        <v>0</v>
      </c>
      <c r="AJ12" s="31">
        <v>0</v>
      </c>
      <c r="AK12" s="45">
        <v>484</v>
      </c>
      <c r="AL12" s="45">
        <v>6</v>
      </c>
      <c r="AM12" s="45">
        <v>0</v>
      </c>
      <c r="AN12" s="45">
        <v>0</v>
      </c>
      <c r="AO12" s="45">
        <f t="shared" si="4"/>
        <v>638</v>
      </c>
      <c r="AP12" s="46">
        <v>20362</v>
      </c>
      <c r="AQ12" s="47">
        <f t="shared" si="5"/>
        <v>3.1332874963166684</v>
      </c>
      <c r="AR12" s="7" t="s">
        <v>60</v>
      </c>
      <c r="AS12" s="90">
        <v>2488.75</v>
      </c>
      <c r="AT12" s="90">
        <v>1250</v>
      </c>
      <c r="AU12" s="91">
        <v>1865.25</v>
      </c>
    </row>
    <row r="13" spans="1:47" s="1" customFormat="1" ht="21.75" x14ac:dyDescent="0.5">
      <c r="A13" s="56" t="s">
        <v>58</v>
      </c>
      <c r="B13" s="57"/>
      <c r="C13" s="42">
        <f>SUM(C8:C12)</f>
        <v>93713</v>
      </c>
      <c r="D13" s="44">
        <f>SUM(D8:D12)</f>
        <v>0</v>
      </c>
      <c r="E13" s="44">
        <f t="shared" ref="E13:K13" si="6">SUM(E8:E12)</f>
        <v>0</v>
      </c>
      <c r="F13" s="44">
        <f t="shared" si="6"/>
        <v>0</v>
      </c>
      <c r="G13" s="44">
        <f t="shared" si="6"/>
        <v>0</v>
      </c>
      <c r="H13" s="44">
        <f t="shared" si="6"/>
        <v>0</v>
      </c>
      <c r="I13" s="44">
        <f t="shared" si="6"/>
        <v>0</v>
      </c>
      <c r="J13" s="44">
        <f t="shared" si="6"/>
        <v>0</v>
      </c>
      <c r="K13" s="44">
        <f t="shared" si="6"/>
        <v>0</v>
      </c>
      <c r="L13" s="30">
        <f t="shared" si="0"/>
        <v>0</v>
      </c>
      <c r="M13" s="48">
        <f>SUM(M8:M12)</f>
        <v>1075</v>
      </c>
      <c r="N13" s="48">
        <f t="shared" ref="N13:P13" si="7">SUM(N8:N12)</f>
        <v>0</v>
      </c>
      <c r="O13" s="48">
        <f t="shared" si="7"/>
        <v>15018</v>
      </c>
      <c r="P13" s="48">
        <f t="shared" si="7"/>
        <v>0</v>
      </c>
      <c r="Q13" s="49">
        <f t="shared" ref="Q13:V13" si="8">SUM(Q8:Q12)</f>
        <v>18818</v>
      </c>
      <c r="R13" s="49">
        <f t="shared" si="8"/>
        <v>24</v>
      </c>
      <c r="S13" s="49">
        <f t="shared" si="8"/>
        <v>58778</v>
      </c>
      <c r="T13" s="49">
        <f t="shared" si="8"/>
        <v>0</v>
      </c>
      <c r="U13" s="45">
        <f t="shared" si="1"/>
        <v>93713</v>
      </c>
      <c r="V13" s="50">
        <f t="shared" si="8"/>
        <v>93713</v>
      </c>
      <c r="W13" s="47">
        <f>U13*100/V13</f>
        <v>100</v>
      </c>
      <c r="X13" s="44">
        <f>SUM(X8:X12)</f>
        <v>0</v>
      </c>
      <c r="Y13" s="44">
        <f t="shared" ref="Y13:AE13" si="9">SUM(Y8:Y12)</f>
        <v>0</v>
      </c>
      <c r="Z13" s="44">
        <f t="shared" si="9"/>
        <v>0</v>
      </c>
      <c r="AA13" s="44">
        <f t="shared" si="9"/>
        <v>0</v>
      </c>
      <c r="AB13" s="44">
        <f t="shared" si="9"/>
        <v>0</v>
      </c>
      <c r="AC13" s="44">
        <f t="shared" si="9"/>
        <v>0</v>
      </c>
      <c r="AD13" s="44">
        <f t="shared" si="9"/>
        <v>0</v>
      </c>
      <c r="AE13" s="44">
        <f t="shared" si="9"/>
        <v>0</v>
      </c>
      <c r="AF13" s="30">
        <f t="shared" si="3"/>
        <v>0</v>
      </c>
      <c r="AG13" s="48">
        <f>SUM(AG8:AG12)</f>
        <v>1075</v>
      </c>
      <c r="AH13" s="48">
        <f t="shared" ref="AH13:AN13" si="10">SUM(AH8:AH12)</f>
        <v>0</v>
      </c>
      <c r="AI13" s="48">
        <f t="shared" si="10"/>
        <v>0</v>
      </c>
      <c r="AJ13" s="48">
        <f t="shared" si="10"/>
        <v>0</v>
      </c>
      <c r="AK13" s="49">
        <f t="shared" si="10"/>
        <v>3818</v>
      </c>
      <c r="AL13" s="49">
        <f t="shared" si="10"/>
        <v>24</v>
      </c>
      <c r="AM13" s="49">
        <f t="shared" si="10"/>
        <v>0</v>
      </c>
      <c r="AN13" s="49">
        <f t="shared" si="10"/>
        <v>0</v>
      </c>
      <c r="AO13" s="45">
        <f t="shared" si="4"/>
        <v>4917</v>
      </c>
      <c r="AP13" s="50">
        <f t="shared" ref="AP13:AQ13" si="11">SUM(AP8:AP12)</f>
        <v>93713</v>
      </c>
      <c r="AQ13" s="47">
        <f>AO13*100/AP13</f>
        <v>5.2468707649952515</v>
      </c>
      <c r="AR13" s="7" t="s">
        <v>60</v>
      </c>
      <c r="AS13" s="89">
        <f>SUM(AS8:AS12)</f>
        <v>7449.75</v>
      </c>
      <c r="AT13" s="89">
        <f>SUM(AT8:AT12)</f>
        <v>4000</v>
      </c>
      <c r="AU13" s="91">
        <f>SUM(AU8:AU12)</f>
        <v>4110</v>
      </c>
    </row>
    <row r="14" spans="1:47" s="1" customFormat="1" ht="10.5" customHeight="1" x14ac:dyDescent="0.5"/>
    <row r="15" spans="1:47" s="10" customFormat="1" ht="21.75" x14ac:dyDescent="0.5">
      <c r="B15" s="11" t="s">
        <v>48</v>
      </c>
      <c r="C15" s="11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Z15" s="13"/>
      <c r="AA15" s="11" t="s">
        <v>48</v>
      </c>
      <c r="AB15" s="13"/>
      <c r="AC15" s="13"/>
      <c r="AD15" s="12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7" s="10" customFormat="1" ht="6.75" customHeight="1" x14ac:dyDescent="0.5">
      <c r="B16" s="11"/>
      <c r="C16" s="11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Z16" s="13"/>
      <c r="AA16" s="11"/>
      <c r="AB16" s="13"/>
      <c r="AC16" s="13"/>
      <c r="AD16" s="12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</row>
    <row r="17" spans="1:68" s="40" customFormat="1" ht="18.75" x14ac:dyDescent="0.45">
      <c r="B17" s="78" t="s">
        <v>20</v>
      </c>
      <c r="C17" s="78"/>
      <c r="D17" s="78"/>
      <c r="E17" s="78"/>
      <c r="F17" s="15"/>
      <c r="G17" s="63">
        <f>SUM(D13)</f>
        <v>0</v>
      </c>
      <c r="H17" s="63"/>
      <c r="I17" s="16" t="s">
        <v>21</v>
      </c>
      <c r="J17" s="17" t="e">
        <f>G17*100/D13</f>
        <v>#DIV/0!</v>
      </c>
      <c r="L17" s="16"/>
      <c r="M17" s="16"/>
      <c r="N17" s="16"/>
      <c r="O17" s="18" t="s">
        <v>22</v>
      </c>
      <c r="Q17" s="16" t="s">
        <v>23</v>
      </c>
      <c r="R17" s="64" t="s">
        <v>24</v>
      </c>
      <c r="S17" s="64"/>
      <c r="T17" s="19">
        <f>SUM(G13,J13)</f>
        <v>0</v>
      </c>
      <c r="U17" s="16" t="s">
        <v>47</v>
      </c>
      <c r="V17" s="17" t="e">
        <f>T17*100/G17</f>
        <v>#DIV/0!</v>
      </c>
      <c r="X17" s="16"/>
      <c r="Y17" s="16"/>
      <c r="Z17" s="78" t="s">
        <v>20</v>
      </c>
      <c r="AA17" s="78"/>
      <c r="AB17" s="78"/>
      <c r="AC17" s="15"/>
      <c r="AD17" s="63">
        <f>SUM(G17)</f>
        <v>0</v>
      </c>
      <c r="AE17" s="63"/>
      <c r="AF17" s="16" t="s">
        <v>21</v>
      </c>
      <c r="AG17" s="17" t="e">
        <f>X13*100/AD17</f>
        <v>#DIV/0!</v>
      </c>
      <c r="AI17" s="16"/>
      <c r="AJ17" s="16"/>
      <c r="AK17" s="16"/>
      <c r="AL17" s="21" t="s">
        <v>22</v>
      </c>
      <c r="AM17" s="21"/>
      <c r="AO17" s="16" t="s">
        <v>23</v>
      </c>
      <c r="AP17" s="39" t="s">
        <v>24</v>
      </c>
      <c r="AQ17" s="19">
        <f>SUM(Z13,AD13)</f>
        <v>0</v>
      </c>
      <c r="AR17" s="16" t="s">
        <v>21</v>
      </c>
      <c r="AS17" s="20" t="e">
        <f>AQ17*100/T17</f>
        <v>#DIV/0!</v>
      </c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</row>
    <row r="18" spans="1:68" s="40" customFormat="1" ht="18.75" x14ac:dyDescent="0.45">
      <c r="B18" s="65" t="s">
        <v>25</v>
      </c>
      <c r="C18" s="65"/>
      <c r="D18" s="65"/>
      <c r="E18" s="65"/>
      <c r="F18" s="15"/>
      <c r="G18" s="63">
        <f>V13</f>
        <v>93713</v>
      </c>
      <c r="H18" s="63"/>
      <c r="I18" s="16" t="s">
        <v>21</v>
      </c>
      <c r="J18" s="17" t="e">
        <f>G18*100/G17</f>
        <v>#DIV/0!</v>
      </c>
      <c r="K18" s="16" t="s">
        <v>26</v>
      </c>
      <c r="M18" s="16"/>
      <c r="N18" s="16"/>
      <c r="O18" s="16"/>
      <c r="R18" s="64" t="s">
        <v>27</v>
      </c>
      <c r="S18" s="64"/>
      <c r="T18" s="19">
        <f>SUM(H13,I13,K13,L13)</f>
        <v>0</v>
      </c>
      <c r="U18" s="16" t="s">
        <v>47</v>
      </c>
      <c r="V18" s="17" t="e">
        <f>T18*100/G17</f>
        <v>#DIV/0!</v>
      </c>
      <c r="X18" s="16"/>
      <c r="Y18" s="16"/>
      <c r="Z18" s="65" t="s">
        <v>28</v>
      </c>
      <c r="AA18" s="65"/>
      <c r="AB18" s="65"/>
      <c r="AC18" s="15"/>
      <c r="AD18" s="66">
        <f>SUM(AR13)</f>
        <v>0</v>
      </c>
      <c r="AE18" s="66"/>
      <c r="AF18" s="16" t="s">
        <v>21</v>
      </c>
      <c r="AG18" s="17" t="e">
        <f>AR13*100/X13</f>
        <v>#VALUE!</v>
      </c>
      <c r="AH18" s="16" t="s">
        <v>26</v>
      </c>
      <c r="AJ18" s="16"/>
      <c r="AK18" s="16"/>
      <c r="AL18" s="16"/>
      <c r="AP18" s="39" t="s">
        <v>27</v>
      </c>
      <c r="AQ18" s="19">
        <f>SUM(AA13:AC13,AE13:AG13)</f>
        <v>1075</v>
      </c>
      <c r="AR18" s="16" t="s">
        <v>21</v>
      </c>
      <c r="AS18" s="20" t="e">
        <f>AQ18*100/T18</f>
        <v>#DIV/0!</v>
      </c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</row>
    <row r="19" spans="1:68" s="40" customFormat="1" ht="18.75" x14ac:dyDescent="0.45">
      <c r="B19" s="67" t="s">
        <v>29</v>
      </c>
      <c r="C19" s="67"/>
      <c r="D19" s="67"/>
      <c r="E19" s="67"/>
      <c r="F19" s="68" t="s">
        <v>27</v>
      </c>
      <c r="G19" s="68"/>
      <c r="H19" s="69">
        <f>SUM(I13,K13,L13,P13,Q13,R13,T13,U13)</f>
        <v>112555</v>
      </c>
      <c r="I19" s="69"/>
      <c r="J19" s="32" t="s">
        <v>21</v>
      </c>
      <c r="K19" s="33" t="e">
        <f>H19*100/G17</f>
        <v>#DIV/0!</v>
      </c>
      <c r="L19" s="34" t="s">
        <v>30</v>
      </c>
      <c r="M19" s="35"/>
      <c r="Q19" s="16" t="s">
        <v>31</v>
      </c>
      <c r="R19" s="64" t="s">
        <v>24</v>
      </c>
      <c r="S19" s="64"/>
      <c r="T19" s="19">
        <f>SUM(O13,S13)</f>
        <v>73796</v>
      </c>
      <c r="U19" s="16" t="s">
        <v>47</v>
      </c>
      <c r="V19" s="17" t="e">
        <f>T19*100/G17</f>
        <v>#DIV/0!</v>
      </c>
      <c r="X19" s="16"/>
      <c r="Y19" s="16"/>
      <c r="Z19" s="70" t="s">
        <v>32</v>
      </c>
      <c r="AA19" s="70"/>
      <c r="AB19" s="70"/>
      <c r="AC19" s="60" t="s">
        <v>27</v>
      </c>
      <c r="AD19" s="60"/>
      <c r="AE19" s="61">
        <f>SUM(AA13,AB13,AC13,AE13,AF13,AG13,AJ13,AK13,AL13,AN13,AO13,AP13)</f>
        <v>103547</v>
      </c>
      <c r="AF19" s="61"/>
      <c r="AG19" s="22" t="s">
        <v>21</v>
      </c>
      <c r="AH19" s="17">
        <f>AE19*100/H19</f>
        <v>91.996801563679981</v>
      </c>
      <c r="AI19" s="16" t="s">
        <v>30</v>
      </c>
      <c r="AO19" s="16" t="s">
        <v>31</v>
      </c>
      <c r="AP19" s="39" t="s">
        <v>24</v>
      </c>
      <c r="AQ19" s="19">
        <f>SUM(AI13,AM13)</f>
        <v>0</v>
      </c>
      <c r="AR19" s="16" t="s">
        <v>21</v>
      </c>
      <c r="AS19" s="20">
        <f>AQ19*100/T19</f>
        <v>0</v>
      </c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</row>
    <row r="20" spans="1:68" s="40" customFormat="1" ht="18.75" x14ac:dyDescent="0.45">
      <c r="A20" s="16"/>
      <c r="B20" s="16"/>
      <c r="C20" s="16"/>
      <c r="D20" s="22"/>
      <c r="E20" s="16"/>
      <c r="F20" s="62" t="s">
        <v>24</v>
      </c>
      <c r="G20" s="62"/>
      <c r="H20" s="63">
        <f>SUM(G13,J13,O13,S13)</f>
        <v>73796</v>
      </c>
      <c r="I20" s="63"/>
      <c r="J20" s="22" t="s">
        <v>21</v>
      </c>
      <c r="K20" s="17" t="e">
        <f>H20*100/G17</f>
        <v>#DIV/0!</v>
      </c>
      <c r="L20" s="16" t="s">
        <v>30</v>
      </c>
      <c r="N20" s="16"/>
      <c r="O20" s="16"/>
      <c r="R20" s="64" t="s">
        <v>27</v>
      </c>
      <c r="S20" s="64"/>
      <c r="T20" s="19">
        <f>SUM(O13,P13,Q13,S13,T13,U13)</f>
        <v>186327</v>
      </c>
      <c r="U20" s="16" t="s">
        <v>47</v>
      </c>
      <c r="V20" s="17" t="e">
        <f>T20*100/G17</f>
        <v>#DIV/0!</v>
      </c>
      <c r="X20" s="16"/>
      <c r="Y20" s="16"/>
      <c r="Z20" s="16"/>
      <c r="AA20" s="16"/>
      <c r="AB20" s="16"/>
      <c r="AC20" s="60" t="s">
        <v>24</v>
      </c>
      <c r="AD20" s="60"/>
      <c r="AE20" s="63">
        <f>SUM(AI13,AD13,Z13,AM13)</f>
        <v>0</v>
      </c>
      <c r="AF20" s="63"/>
      <c r="AG20" s="22" t="s">
        <v>21</v>
      </c>
      <c r="AH20" s="17">
        <f>AE20*100/H20</f>
        <v>0</v>
      </c>
      <c r="AI20" s="16" t="s">
        <v>30</v>
      </c>
      <c r="AK20" s="16"/>
      <c r="AL20" s="16"/>
      <c r="AP20" s="39" t="s">
        <v>27</v>
      </c>
      <c r="AQ20" s="19">
        <f>SUM(AJ13:AL13,AN13:AP13)</f>
        <v>102472</v>
      </c>
      <c r="AR20" s="16" t="s">
        <v>21</v>
      </c>
      <c r="AS20" s="20">
        <f>AQ20*100/T20</f>
        <v>54.995786976659311</v>
      </c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</row>
    <row r="21" spans="1:68" s="40" customFormat="1" ht="18.75" x14ac:dyDescent="0.45">
      <c r="B21" s="58" t="s">
        <v>33</v>
      </c>
      <c r="C21" s="58"/>
      <c r="D21" s="58"/>
      <c r="E21" s="58"/>
      <c r="F21" s="11"/>
      <c r="G21" s="51" t="s">
        <v>34</v>
      </c>
      <c r="H21" s="51"/>
      <c r="I21" s="23" t="s">
        <v>24</v>
      </c>
      <c r="J21" s="24">
        <f>SUM(G13,O13)</f>
        <v>15018</v>
      </c>
      <c r="K21" s="22" t="s">
        <v>21</v>
      </c>
      <c r="L21" s="20" t="e">
        <f>J21*100/G17</f>
        <v>#DIV/0!</v>
      </c>
      <c r="M21" s="16"/>
      <c r="N21" s="16"/>
      <c r="O21" s="14" t="s">
        <v>46</v>
      </c>
      <c r="R21" s="19" t="s">
        <v>45</v>
      </c>
      <c r="S21" s="36"/>
      <c r="T21" s="40" t="s">
        <v>35</v>
      </c>
      <c r="V21" s="28" t="s">
        <v>36</v>
      </c>
      <c r="Z21" s="59" t="s">
        <v>37</v>
      </c>
      <c r="AA21" s="59"/>
      <c r="AB21" s="59"/>
      <c r="AC21" s="11"/>
      <c r="AD21" s="51" t="s">
        <v>34</v>
      </c>
      <c r="AE21" s="51"/>
      <c r="AF21" s="23" t="s">
        <v>24</v>
      </c>
      <c r="AG21" s="24">
        <f>SUM(Z13,AD13,AI13,AM13)</f>
        <v>0</v>
      </c>
      <c r="AH21" s="22" t="s">
        <v>21</v>
      </c>
      <c r="AI21" s="20">
        <f>AG21*100/J21</f>
        <v>0</v>
      </c>
      <c r="AJ21" s="16"/>
      <c r="AK21" s="16"/>
      <c r="AL21" s="16"/>
      <c r="AM21" s="16" t="s">
        <v>38</v>
      </c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</row>
    <row r="22" spans="1:68" s="40" customFormat="1" ht="18.75" x14ac:dyDescent="0.45">
      <c r="A22" s="52"/>
      <c r="B22" s="52"/>
      <c r="C22" s="52"/>
      <c r="D22" s="52"/>
      <c r="E22" s="52"/>
      <c r="F22" s="52"/>
      <c r="G22" s="52"/>
      <c r="H22" s="52"/>
      <c r="I22" s="23" t="s">
        <v>27</v>
      </c>
      <c r="J22" s="24">
        <f>SUM(H13,I13,P13,Q13)</f>
        <v>18818</v>
      </c>
      <c r="K22" s="22" t="s">
        <v>21</v>
      </c>
      <c r="L22" s="20" t="e">
        <f>J22*100/G17</f>
        <v>#DIV/0!</v>
      </c>
      <c r="M22" s="16"/>
      <c r="N22" s="16"/>
      <c r="O22" s="16" t="s">
        <v>39</v>
      </c>
      <c r="V22" s="28"/>
      <c r="Z22" s="52"/>
      <c r="AA22" s="52"/>
      <c r="AB22" s="52"/>
      <c r="AC22" s="52"/>
      <c r="AD22" s="52"/>
      <c r="AE22" s="52"/>
      <c r="AF22" s="23" t="s">
        <v>27</v>
      </c>
      <c r="AG22" s="24">
        <f>SUM(AA13,AB13,AJ13,AK13)</f>
        <v>3818</v>
      </c>
      <c r="AH22" s="22" t="s">
        <v>21</v>
      </c>
      <c r="AI22" s="20">
        <f>AG22*100/J22</f>
        <v>20.289084918694865</v>
      </c>
      <c r="AJ22" s="16"/>
      <c r="AK22" s="16"/>
      <c r="AL22" s="16"/>
      <c r="AM22" s="16" t="s">
        <v>39</v>
      </c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</row>
    <row r="23" spans="1:68" s="40" customFormat="1" ht="18.75" x14ac:dyDescent="0.45">
      <c r="A23" s="16"/>
      <c r="B23" s="16"/>
      <c r="C23" s="16"/>
      <c r="D23" s="22"/>
      <c r="E23" s="16"/>
      <c r="F23" s="16"/>
      <c r="G23" s="51" t="s">
        <v>40</v>
      </c>
      <c r="H23" s="51"/>
      <c r="I23" s="23" t="s">
        <v>24</v>
      </c>
      <c r="J23" s="24">
        <f>SUM(J13,S13)</f>
        <v>58778</v>
      </c>
      <c r="K23" s="22" t="s">
        <v>21</v>
      </c>
      <c r="L23" s="20" t="e">
        <f>J23*100/G17</f>
        <v>#DIV/0!</v>
      </c>
      <c r="M23" s="16"/>
      <c r="N23" s="16"/>
      <c r="O23" s="16" t="s">
        <v>41</v>
      </c>
      <c r="V23" s="28"/>
      <c r="Z23" s="16"/>
      <c r="AA23" s="16"/>
      <c r="AB23" s="16"/>
      <c r="AC23" s="16"/>
      <c r="AD23" s="51" t="s">
        <v>40</v>
      </c>
      <c r="AE23" s="51"/>
      <c r="AF23" s="23" t="s">
        <v>24</v>
      </c>
      <c r="AG23" s="24">
        <f>SUM(AD13)</f>
        <v>0</v>
      </c>
      <c r="AH23" s="22" t="s">
        <v>21</v>
      </c>
      <c r="AI23" s="20">
        <f>AG23*100/J23</f>
        <v>0</v>
      </c>
      <c r="AJ23" s="16"/>
      <c r="AK23" s="16"/>
      <c r="AL23" s="16"/>
      <c r="AM23" s="16" t="s">
        <v>41</v>
      </c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</row>
    <row r="24" spans="1:68" s="40" customFormat="1" ht="18.75" x14ac:dyDescent="0.45">
      <c r="A24" s="52"/>
      <c r="B24" s="52"/>
      <c r="C24" s="52"/>
      <c r="D24" s="52"/>
      <c r="E24" s="52"/>
      <c r="F24" s="52"/>
      <c r="G24" s="52"/>
      <c r="H24" s="52"/>
      <c r="I24" s="23" t="s">
        <v>27</v>
      </c>
      <c r="J24" s="24">
        <f>SUM(K13,L13,T13,U13)</f>
        <v>93713</v>
      </c>
      <c r="K24" s="22" t="s">
        <v>21</v>
      </c>
      <c r="L24" s="20" t="e">
        <f>J24*100/G17</f>
        <v>#DIV/0!</v>
      </c>
      <c r="M24" s="16"/>
      <c r="N24" s="16"/>
      <c r="O24" s="16" t="s">
        <v>42</v>
      </c>
      <c r="Z24" s="52"/>
      <c r="AA24" s="52"/>
      <c r="AB24" s="52"/>
      <c r="AC24" s="52"/>
      <c r="AD24" s="52"/>
      <c r="AE24" s="52"/>
      <c r="AF24" s="23" t="s">
        <v>27</v>
      </c>
      <c r="AG24" s="24">
        <f>SUM(AN13,AO13,AP13)</f>
        <v>98630</v>
      </c>
      <c r="AH24" s="22" t="s">
        <v>21</v>
      </c>
      <c r="AI24" s="20">
        <f>AG24*100/J24</f>
        <v>105.24687076499525</v>
      </c>
      <c r="AJ24" s="16"/>
      <c r="AK24" s="16"/>
      <c r="AL24" s="16"/>
      <c r="AM24" s="16" t="s">
        <v>42</v>
      </c>
      <c r="AS24" s="22"/>
    </row>
    <row r="25" spans="1:68" s="25" customFormat="1" ht="21.75" x14ac:dyDescent="0.5">
      <c r="D25" s="27"/>
      <c r="E25" s="10"/>
      <c r="F25" s="10"/>
      <c r="R25" s="15"/>
      <c r="AD25" s="10"/>
      <c r="AP25" s="15"/>
      <c r="AS25" s="22"/>
    </row>
    <row r="26" spans="1:68" s="26" customFormat="1" ht="18.75" x14ac:dyDescent="0.45">
      <c r="B26" s="40"/>
      <c r="C26" s="40"/>
      <c r="D26" s="27"/>
      <c r="E26" s="27"/>
      <c r="F26" s="27"/>
      <c r="R26" s="15"/>
      <c r="AD26" s="27"/>
      <c r="AP26" s="15"/>
      <c r="AS26" s="22"/>
    </row>
    <row r="27" spans="1:68" ht="18.75" x14ac:dyDescent="0.45">
      <c r="D27" s="27"/>
      <c r="R27" s="15"/>
      <c r="V27" s="29"/>
      <c r="AP27" s="15"/>
    </row>
    <row r="28" spans="1:68" x14ac:dyDescent="0.4">
      <c r="D28" s="27"/>
      <c r="V28" s="29"/>
    </row>
    <row r="29" spans="1:68" ht="18.75" x14ac:dyDescent="0.45">
      <c r="O29" s="83" t="s">
        <v>51</v>
      </c>
      <c r="P29" s="83"/>
      <c r="Q29" s="83"/>
      <c r="R29" s="83"/>
      <c r="S29" s="83"/>
      <c r="T29" s="83"/>
      <c r="AN29" s="43" t="s">
        <v>51</v>
      </c>
      <c r="AO29" s="43"/>
      <c r="AP29" s="43"/>
      <c r="AQ29" s="43"/>
      <c r="AR29" s="43"/>
      <c r="AS29" s="43"/>
    </row>
  </sheetData>
  <mergeCells count="65">
    <mergeCell ref="O29:T29"/>
    <mergeCell ref="X3:AU3"/>
    <mergeCell ref="A1:W1"/>
    <mergeCell ref="X1:AU1"/>
    <mergeCell ref="A2:W2"/>
    <mergeCell ref="X2:AU2"/>
    <mergeCell ref="A3:W3"/>
    <mergeCell ref="AO5:AO7"/>
    <mergeCell ref="AK6:AN6"/>
    <mergeCell ref="A5:A7"/>
    <mergeCell ref="B5:B7"/>
    <mergeCell ref="D5:K5"/>
    <mergeCell ref="L5:L7"/>
    <mergeCell ref="M5:T5"/>
    <mergeCell ref="U5:U7"/>
    <mergeCell ref="V5:V7"/>
    <mergeCell ref="AF5:AF7"/>
    <mergeCell ref="AG5:AN5"/>
    <mergeCell ref="AR6:AR7"/>
    <mergeCell ref="AP5:AP7"/>
    <mergeCell ref="AQ5:AQ7"/>
    <mergeCell ref="AR5:AU5"/>
    <mergeCell ref="AG6:AJ6"/>
    <mergeCell ref="B17:E17"/>
    <mergeCell ref="G17:H17"/>
    <mergeCell ref="R17:S17"/>
    <mergeCell ref="Z17:AB17"/>
    <mergeCell ref="AD17:AE17"/>
    <mergeCell ref="D6:G6"/>
    <mergeCell ref="H6:K6"/>
    <mergeCell ref="M6:P6"/>
    <mergeCell ref="Q6:T6"/>
    <mergeCell ref="X6:AA6"/>
    <mergeCell ref="W5:W7"/>
    <mergeCell ref="X5:AE5"/>
    <mergeCell ref="AB6:AE6"/>
    <mergeCell ref="R20:S20"/>
    <mergeCell ref="AC20:AD20"/>
    <mergeCell ref="AE20:AF20"/>
    <mergeCell ref="B18:E18"/>
    <mergeCell ref="G18:H18"/>
    <mergeCell ref="R18:S18"/>
    <mergeCell ref="Z18:AB18"/>
    <mergeCell ref="AD18:AE18"/>
    <mergeCell ref="B19:E19"/>
    <mergeCell ref="F19:G19"/>
    <mergeCell ref="H19:I19"/>
    <mergeCell ref="R19:S19"/>
    <mergeCell ref="Z19:AB19"/>
    <mergeCell ref="G23:H23"/>
    <mergeCell ref="AD23:AE23"/>
    <mergeCell ref="A24:H24"/>
    <mergeCell ref="Z24:AE24"/>
    <mergeCell ref="C5:C7"/>
    <mergeCell ref="A13:B13"/>
    <mergeCell ref="B21:E21"/>
    <mergeCell ref="G21:H21"/>
    <mergeCell ref="Z21:AB21"/>
    <mergeCell ref="AD21:AE21"/>
    <mergeCell ref="A22:H22"/>
    <mergeCell ref="Z22:AE22"/>
    <mergeCell ref="AC19:AD19"/>
    <mergeCell ref="AE19:AF19"/>
    <mergeCell ref="F20:G20"/>
    <mergeCell ref="H20:I20"/>
  </mergeCells>
  <pageMargins left="3.937007874015748E-2" right="3.937007874015748E-2" top="0.35433070866141736" bottom="0.35433070866141736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สภาพทำนา อ.ป่าติ้ว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2024-06-25T05:43:50Z</cp:lastPrinted>
  <dcterms:created xsi:type="dcterms:W3CDTF">2005-09-21T18:01:22Z</dcterms:created>
  <dcterms:modified xsi:type="dcterms:W3CDTF">2024-11-06T04:23:15Z</dcterms:modified>
</cp:coreProperties>
</file>